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5445"/>
  </bookViews>
  <sheets>
    <sheet name="Höhenverlust + Gesamtflugzeit" sheetId="2" r:id="rId1"/>
    <sheet name="Tabelle1" sheetId="9" r:id="rId2"/>
  </sheets>
  <calcPr calcId="125725"/>
</workbook>
</file>

<file path=xl/calcChain.xml><?xml version="1.0" encoding="utf-8"?>
<calcChain xmlns="http://schemas.openxmlformats.org/spreadsheetml/2006/main">
  <c r="H8" i="2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D8" l="1"/>
  <c r="E8" s="1"/>
  <c r="F8" s="1"/>
  <c r="G8" s="1"/>
  <c r="D20"/>
  <c r="E20" s="1"/>
  <c r="F20" s="1"/>
  <c r="G20" s="1"/>
  <c r="D19"/>
  <c r="E19" s="1"/>
  <c r="F19" s="1"/>
  <c r="G19" s="1"/>
  <c r="D18"/>
  <c r="E18" s="1"/>
  <c r="F18" s="1"/>
  <c r="G18" s="1"/>
  <c r="D17"/>
  <c r="E17" s="1"/>
  <c r="F17" s="1"/>
  <c r="G17" s="1"/>
  <c r="D16"/>
  <c r="E16" s="1"/>
  <c r="F16" s="1"/>
  <c r="G16" s="1"/>
  <c r="D15"/>
  <c r="E15" s="1"/>
  <c r="F15" s="1"/>
  <c r="G15" s="1"/>
  <c r="D14"/>
  <c r="E14" s="1"/>
  <c r="F14" s="1"/>
  <c r="G14" s="1"/>
  <c r="D13"/>
  <c r="E13" s="1"/>
  <c r="F13" s="1"/>
  <c r="G13" s="1"/>
  <c r="D12"/>
  <c r="E12" s="1"/>
  <c r="F12" s="1"/>
  <c r="G12" s="1"/>
  <c r="D11"/>
  <c r="E11" s="1"/>
  <c r="F11" s="1"/>
  <c r="G11" s="1"/>
  <c r="D10"/>
  <c r="E10" s="1"/>
  <c r="F10" s="1"/>
  <c r="G10" s="1"/>
  <c r="D9"/>
  <c r="C20"/>
  <c r="C19"/>
  <c r="C18"/>
  <c r="C17"/>
  <c r="C16"/>
  <c r="C15"/>
  <c r="C14"/>
  <c r="C13"/>
  <c r="C12"/>
  <c r="C11"/>
  <c r="C10"/>
  <c r="C9"/>
  <c r="C8"/>
  <c r="E9" l="1"/>
  <c r="F9" s="1"/>
  <c r="G9" s="1"/>
  <c r="J8"/>
  <c r="K8" s="1"/>
  <c r="J12"/>
  <c r="K12" s="1"/>
  <c r="J14"/>
  <c r="K14" s="1"/>
  <c r="J16"/>
  <c r="K16" s="1"/>
  <c r="J18"/>
  <c r="K18" s="1"/>
  <c r="J20"/>
  <c r="K20" s="1"/>
  <c r="J9"/>
  <c r="K9" s="1"/>
  <c r="J11"/>
  <c r="K11" s="1"/>
  <c r="J13"/>
  <c r="K13" s="1"/>
  <c r="J15"/>
  <c r="K15" s="1"/>
  <c r="J17"/>
  <c r="K17" s="1"/>
  <c r="J19"/>
  <c r="K19" s="1"/>
  <c r="J10" l="1"/>
  <c r="K10" s="1"/>
</calcChain>
</file>

<file path=xl/sharedStrings.xml><?xml version="1.0" encoding="utf-8"?>
<sst xmlns="http://schemas.openxmlformats.org/spreadsheetml/2006/main" count="35" uniqueCount="27">
  <si>
    <t>Gleitzahl</t>
  </si>
  <si>
    <t>Fahrt</t>
  </si>
  <si>
    <t>Sinken</t>
  </si>
  <si>
    <t>Wellenlänge</t>
  </si>
  <si>
    <t>Wind</t>
  </si>
  <si>
    <t>ASW 24E, 40kg/m²</t>
  </si>
  <si>
    <t>(sec)</t>
  </si>
  <si>
    <t>VS der Luft</t>
  </si>
  <si>
    <t>Höhenverlust</t>
  </si>
  <si>
    <t>Steigzeit</t>
  </si>
  <si>
    <t>Gesamtzeit</t>
  </si>
  <si>
    <t>gegen den Wind</t>
  </si>
  <si>
    <t>mit dem Wind</t>
  </si>
  <si>
    <t>Vorflug</t>
  </si>
  <si>
    <t>Rückflug</t>
  </si>
  <si>
    <t>(km/h)</t>
  </si>
  <si>
    <t>(m/s)</t>
  </si>
  <si>
    <t>Rückenwind</t>
  </si>
  <si>
    <t>Gegenwind</t>
  </si>
  <si>
    <t>km</t>
  </si>
  <si>
    <t>km/h</t>
  </si>
  <si>
    <t>m/s</t>
  </si>
  <si>
    <t>Höhenverlust beim Flug zwischen den Wellenzügen sowie Gesamtzeit für Sinkflug und Steigflug</t>
  </si>
  <si>
    <t>Rechteckwelle</t>
  </si>
  <si>
    <t>TAS = IAS</t>
  </si>
  <si>
    <t>Steigen mit IAS 90 km/h</t>
  </si>
  <si>
    <t>vereinfachende Annahmen:</t>
  </si>
</sst>
</file>

<file path=xl/styles.xml><?xml version="1.0" encoding="utf-8"?>
<styleSheet xmlns="http://schemas.openxmlformats.org/spreadsheetml/2006/main">
  <numFmts count="1">
    <numFmt numFmtId="166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1" fontId="0" fillId="0" borderId="0" xfId="0" applyNumberFormat="1"/>
    <xf numFmtId="166" fontId="0" fillId="0" borderId="0" xfId="0" applyNumberFormat="1"/>
    <xf numFmtId="166" fontId="0" fillId="3" borderId="0" xfId="0" applyNumberFormat="1" applyFill="1"/>
    <xf numFmtId="166" fontId="0" fillId="0" borderId="0" xfId="0" applyNumberFormat="1" applyFill="1"/>
    <xf numFmtId="2" fontId="0" fillId="3" borderId="0" xfId="0" applyNumberFormat="1" applyFill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/>
    <xf numFmtId="1" fontId="1" fillId="2" borderId="5" xfId="0" applyNumberFormat="1" applyFont="1" applyFill="1" applyBorder="1"/>
    <xf numFmtId="1" fontId="1" fillId="2" borderId="6" xfId="0" applyNumberFormat="1" applyFont="1" applyFill="1" applyBorder="1"/>
    <xf numFmtId="1" fontId="1" fillId="0" borderId="0" xfId="0" applyNumberFormat="1" applyFont="1" applyFill="1" applyBorder="1"/>
    <xf numFmtId="1" fontId="1" fillId="2" borderId="3" xfId="0" applyNumberFormat="1" applyFont="1" applyFill="1" applyBorder="1"/>
    <xf numFmtId="1" fontId="1" fillId="2" borderId="4" xfId="0" applyNumberFormat="1" applyFont="1" applyFill="1" applyBorder="1"/>
    <xf numFmtId="1" fontId="0" fillId="0" borderId="8" xfId="0" applyNumberFormat="1" applyBorder="1"/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5" xfId="0" applyNumberFormat="1" applyBorder="1"/>
    <xf numFmtId="1" fontId="0" fillId="0" borderId="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0" xfId="0" applyNumberFormat="1" applyBorder="1"/>
    <xf numFmtId="1" fontId="0" fillId="0" borderId="6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1" fillId="2" borderId="0" xfId="0" applyNumberFormat="1" applyFont="1" applyFill="1" applyBorder="1"/>
    <xf numFmtId="166" fontId="1" fillId="2" borderId="8" xfId="0" applyNumberFormat="1" applyFont="1" applyFill="1" applyBorder="1"/>
    <xf numFmtId="1" fontId="1" fillId="2" borderId="1" xfId="0" applyNumberFormat="1" applyFont="1" applyFill="1" applyBorder="1"/>
    <xf numFmtId="1" fontId="1" fillId="2" borderId="7" xfId="0" applyNumberFormat="1" applyFont="1" applyFill="1" applyBorder="1"/>
    <xf numFmtId="1" fontId="1" fillId="2" borderId="2" xfId="0" applyNumberFormat="1" applyFont="1" applyFill="1" applyBorder="1"/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FF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104183655695474"/>
          <c:y val="0.11696675643943218"/>
          <c:w val="0.66960662403550009"/>
          <c:h val="0.82470947705260711"/>
        </c:manualLayout>
      </c:layout>
      <c:scatterChart>
        <c:scatterStyle val="smoothMarker"/>
        <c:ser>
          <c:idx val="3"/>
          <c:order val="0"/>
          <c:tx>
            <c:strRef>
              <c:f>'Höhenverlust + Gesamtflugzeit'!$E$7</c:f>
              <c:strCache>
                <c:ptCount val="1"/>
                <c:pt idx="0">
                  <c:v>Gegenwind</c:v>
                </c:pt>
              </c:strCache>
            </c:strRef>
          </c:tx>
          <c:xVal>
            <c:numRef>
              <c:f>'Höhenverlust + Gesamtflugzeit'!$A$8:$A$20</c:f>
              <c:numCache>
                <c:formatCode>0</c:formatCode>
                <c:ptCount val="13"/>
                <c:pt idx="0">
                  <c:v>80</c:v>
                </c:pt>
                <c:pt idx="1">
                  <c:v>89.9</c:v>
                </c:pt>
                <c:pt idx="2">
                  <c:v>99.9</c:v>
                </c:pt>
                <c:pt idx="3">
                  <c:v>109.9</c:v>
                </c:pt>
                <c:pt idx="4">
                  <c:v>120</c:v>
                </c:pt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190</c:v>
                </c:pt>
                <c:pt idx="12">
                  <c:v>200</c:v>
                </c:pt>
              </c:numCache>
            </c:numRef>
          </c:xVal>
          <c:yVal>
            <c:numRef>
              <c:f>'Höhenverlust + Gesamtflugzeit'!$E$8:$E$20</c:f>
              <c:numCache>
                <c:formatCode>0</c:formatCode>
                <c:ptCount val="13"/>
                <c:pt idx="0">
                  <c:v>-2524.7999999999997</c:v>
                </c:pt>
                <c:pt idx="1">
                  <c:v>-1883.9097744360899</c:v>
                </c:pt>
                <c:pt idx="2">
                  <c:v>-1523.6873747494988</c:v>
                </c:pt>
                <c:pt idx="3">
                  <c:v>-1307.7796327212018</c:v>
                </c:pt>
                <c:pt idx="4">
                  <c:v>-1160.2285714285713</c:v>
                </c:pt>
                <c:pt idx="5">
                  <c:v>-1062</c:v>
                </c:pt>
                <c:pt idx="6">
                  <c:v>-992</c:v>
                </c:pt>
                <c:pt idx="7">
                  <c:v>-941.76</c:v>
                </c:pt>
                <c:pt idx="8">
                  <c:v>-903.27272727272725</c:v>
                </c:pt>
                <c:pt idx="9">
                  <c:v>-878.40000000000009</c:v>
                </c:pt>
                <c:pt idx="10">
                  <c:v>-864</c:v>
                </c:pt>
                <c:pt idx="11">
                  <c:v>-864</c:v>
                </c:pt>
                <c:pt idx="12">
                  <c:v>-898.56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'Höhenverlust + Gesamtflugzeit'!$I$7</c:f>
              <c:strCache>
                <c:ptCount val="1"/>
                <c:pt idx="0">
                  <c:v>Rückenwind</c:v>
                </c:pt>
              </c:strCache>
            </c:strRef>
          </c:tx>
          <c:marker>
            <c:symbol val="diamond"/>
            <c:size val="7"/>
          </c:marker>
          <c:xVal>
            <c:numRef>
              <c:f>'Höhenverlust + Gesamtflugzeit'!$A$8:$A$20</c:f>
              <c:numCache>
                <c:formatCode>0</c:formatCode>
                <c:ptCount val="13"/>
                <c:pt idx="0">
                  <c:v>80</c:v>
                </c:pt>
                <c:pt idx="1">
                  <c:v>89.9</c:v>
                </c:pt>
                <c:pt idx="2">
                  <c:v>99.9</c:v>
                </c:pt>
                <c:pt idx="3">
                  <c:v>109.9</c:v>
                </c:pt>
                <c:pt idx="4">
                  <c:v>120</c:v>
                </c:pt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190</c:v>
                </c:pt>
                <c:pt idx="12">
                  <c:v>200</c:v>
                </c:pt>
              </c:numCache>
            </c:numRef>
          </c:xVal>
          <c:yVal>
            <c:numRef>
              <c:f>'Höhenverlust + Gesamtflugzeit'!$I$8:$I$20</c:f>
              <c:numCache>
                <c:formatCode>0</c:formatCode>
                <c:ptCount val="13"/>
                <c:pt idx="0">
                  <c:v>-582.64615384615388</c:v>
                </c:pt>
                <c:pt idx="1">
                  <c:v>-537.29807005003568</c:v>
                </c:pt>
                <c:pt idx="2">
                  <c:v>-507.21814543028688</c:v>
                </c:pt>
                <c:pt idx="3">
                  <c:v>-489.90619136960595</c:v>
                </c:pt>
                <c:pt idx="4">
                  <c:v>-477.74117647058819</c:v>
                </c:pt>
                <c:pt idx="5">
                  <c:v>-472</c:v>
                </c:pt>
                <c:pt idx="6">
                  <c:v>-469.89473684210526</c:v>
                </c:pt>
                <c:pt idx="7">
                  <c:v>-470.88</c:v>
                </c:pt>
                <c:pt idx="8">
                  <c:v>-473.14285714285722</c:v>
                </c:pt>
                <c:pt idx="9">
                  <c:v>-479.12727272727273</c:v>
                </c:pt>
                <c:pt idx="10">
                  <c:v>-488.3478260869565</c:v>
                </c:pt>
                <c:pt idx="11">
                  <c:v>-504</c:v>
                </c:pt>
                <c:pt idx="12">
                  <c:v>-539.13599999999997</c:v>
                </c:pt>
              </c:numCache>
            </c:numRef>
          </c:yVal>
          <c:smooth val="1"/>
        </c:ser>
        <c:axId val="71200768"/>
        <c:axId val="71203456"/>
      </c:scatterChart>
      <c:valAx>
        <c:axId val="71200768"/>
        <c:scaling>
          <c:orientation val="minMax"/>
          <c:max val="200"/>
          <c:min val="8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Fluggeschwindigkeit (km/h)</a:t>
                </a:r>
              </a:p>
            </c:rich>
          </c:tx>
          <c:layout>
            <c:manualLayout>
              <c:xMode val="edge"/>
              <c:yMode val="edge"/>
              <c:x val="0.24192906012534143"/>
              <c:y val="4.0254423615912784E-2"/>
            </c:manualLayout>
          </c:layout>
        </c:title>
        <c:numFmt formatCode="0" sourceLinked="1"/>
        <c:tickLblPos val="nextTo"/>
        <c:crossAx val="71203456"/>
        <c:crosses val="autoZero"/>
        <c:crossBetween val="midCat"/>
      </c:valAx>
      <c:valAx>
        <c:axId val="71203456"/>
        <c:scaling>
          <c:orientation val="minMax"/>
          <c:min val="-3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Höhenverlust (m)</a:t>
                </a:r>
              </a:p>
            </c:rich>
          </c:tx>
          <c:layout/>
        </c:title>
        <c:numFmt formatCode="0" sourceLinked="1"/>
        <c:tickLblPos val="nextTo"/>
        <c:crossAx val="71200768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/>
    </c:legend>
    <c:plotVisOnly val="1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4"/>
          <c:order val="0"/>
          <c:tx>
            <c:strRef>
              <c:f>'Höhenverlust + Gesamtflugzeit'!$G$7</c:f>
              <c:strCache>
                <c:ptCount val="1"/>
                <c:pt idx="0">
                  <c:v>Gegenwind</c:v>
                </c:pt>
              </c:strCache>
            </c:strRef>
          </c:tx>
          <c:xVal>
            <c:numRef>
              <c:f>'Höhenverlust + Gesamtflugzeit'!$A$8:$A$20</c:f>
              <c:numCache>
                <c:formatCode>0</c:formatCode>
                <c:ptCount val="13"/>
                <c:pt idx="0">
                  <c:v>80</c:v>
                </c:pt>
                <c:pt idx="1">
                  <c:v>89.9</c:v>
                </c:pt>
                <c:pt idx="2">
                  <c:v>99.9</c:v>
                </c:pt>
                <c:pt idx="3">
                  <c:v>109.9</c:v>
                </c:pt>
                <c:pt idx="4">
                  <c:v>120</c:v>
                </c:pt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190</c:v>
                </c:pt>
                <c:pt idx="12">
                  <c:v>200</c:v>
                </c:pt>
              </c:numCache>
            </c:numRef>
          </c:xVal>
          <c:yVal>
            <c:numRef>
              <c:f>'Höhenverlust + Gesamtflugzeit'!$G$8:$G$20</c:f>
              <c:numCache>
                <c:formatCode>0</c:formatCode>
                <c:ptCount val="13"/>
                <c:pt idx="0">
                  <c:v>2776.4028776978412</c:v>
                </c:pt>
                <c:pt idx="1">
                  <c:v>2077.1352842537995</c:v>
                </c:pt>
                <c:pt idx="2">
                  <c:v>1673.3322760629169</c:v>
                </c:pt>
                <c:pt idx="3">
                  <c:v>1421.6499921932234</c:v>
                </c:pt>
                <c:pt idx="4">
                  <c:v>1246.1253854059607</c:v>
                </c:pt>
                <c:pt idx="5">
                  <c:v>1124.0287769784172</c:v>
                </c:pt>
                <c:pt idx="6">
                  <c:v>1033.6690647482014</c:v>
                </c:pt>
                <c:pt idx="7">
                  <c:v>965.52517985611507</c:v>
                </c:pt>
                <c:pt idx="8">
                  <c:v>911.65467625899282</c:v>
                </c:pt>
                <c:pt idx="9">
                  <c:v>871.94244604316543</c:v>
                </c:pt>
                <c:pt idx="10">
                  <c:v>843.12119535141119</c:v>
                </c:pt>
                <c:pt idx="11">
                  <c:v>827.29701952723531</c:v>
                </c:pt>
                <c:pt idx="12">
                  <c:v>838.44604316546747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'Höhenverlust + Gesamtflugzeit'!$K$7</c:f>
              <c:strCache>
                <c:ptCount val="1"/>
                <c:pt idx="0">
                  <c:v>Rückenwind</c:v>
                </c:pt>
              </c:strCache>
            </c:strRef>
          </c:tx>
          <c:marker>
            <c:symbol val="diamond"/>
            <c:size val="7"/>
          </c:marker>
          <c:xVal>
            <c:numRef>
              <c:f>'Höhenverlust + Gesamtflugzeit'!$A$8:$A$20</c:f>
              <c:numCache>
                <c:formatCode>0</c:formatCode>
                <c:ptCount val="13"/>
                <c:pt idx="0">
                  <c:v>80</c:v>
                </c:pt>
                <c:pt idx="1">
                  <c:v>89.9</c:v>
                </c:pt>
                <c:pt idx="2">
                  <c:v>99.9</c:v>
                </c:pt>
                <c:pt idx="3">
                  <c:v>109.9</c:v>
                </c:pt>
                <c:pt idx="4">
                  <c:v>120</c:v>
                </c:pt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190</c:v>
                </c:pt>
                <c:pt idx="12">
                  <c:v>200</c:v>
                </c:pt>
              </c:numCache>
            </c:numRef>
          </c:xVal>
          <c:yVal>
            <c:numRef>
              <c:f>'Höhenverlust + Gesamtflugzeit'!$K$8:$K$20</c:f>
              <c:numCache>
                <c:formatCode>0</c:formatCode>
                <c:ptCount val="13"/>
                <c:pt idx="0">
                  <c:v>640.70835639180962</c:v>
                </c:pt>
                <c:pt idx="1">
                  <c:v>592.40670365780284</c:v>
                </c:pt>
                <c:pt idx="2">
                  <c:v>557.03322598758882</c:v>
                </c:pt>
                <c:pt idx="3">
                  <c:v>532.56306774467851</c:v>
                </c:pt>
                <c:pt idx="4">
                  <c:v>513.11045281421912</c:v>
                </c:pt>
                <c:pt idx="5">
                  <c:v>499.56834532374097</c:v>
                </c:pt>
                <c:pt idx="6">
                  <c:v>489.63271488072695</c:v>
                </c:pt>
                <c:pt idx="7">
                  <c:v>482.76258992805754</c:v>
                </c:pt>
                <c:pt idx="8">
                  <c:v>477.53340184994869</c:v>
                </c:pt>
                <c:pt idx="9">
                  <c:v>475.60497056899931</c:v>
                </c:pt>
                <c:pt idx="10">
                  <c:v>476.54676258992799</c:v>
                </c:pt>
                <c:pt idx="11">
                  <c:v>482.58992805755395</c:v>
                </c:pt>
                <c:pt idx="12">
                  <c:v>503.06762589928053</c:v>
                </c:pt>
              </c:numCache>
            </c:numRef>
          </c:yVal>
          <c:smooth val="1"/>
        </c:ser>
        <c:axId val="65702912"/>
        <c:axId val="65705088"/>
      </c:scatterChart>
      <c:valAx>
        <c:axId val="65702912"/>
        <c:scaling>
          <c:orientation val="minMax"/>
          <c:max val="200"/>
          <c:min val="8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Fluggeschwindigkeit (km/h)</a:t>
                </a:r>
              </a:p>
            </c:rich>
          </c:tx>
          <c:layout/>
        </c:title>
        <c:numFmt formatCode="0" sourceLinked="1"/>
        <c:tickLblPos val="nextTo"/>
        <c:crossAx val="65705088"/>
        <c:crosses val="autoZero"/>
        <c:crossBetween val="midCat"/>
      </c:valAx>
      <c:valAx>
        <c:axId val="65705088"/>
        <c:scaling>
          <c:orientation val="minMax"/>
          <c:max val="36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Gesamtzeit (s)</a:t>
                </a:r>
              </a:p>
            </c:rich>
          </c:tx>
          <c:layout/>
        </c:title>
        <c:numFmt formatCode="0" sourceLinked="1"/>
        <c:tickLblPos val="nextTo"/>
        <c:crossAx val="65702912"/>
        <c:crosses val="autoZero"/>
        <c:crossBetween val="midCat"/>
        <c:majorUnit val="600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/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5193</xdr:colOff>
      <xdr:row>0</xdr:row>
      <xdr:rowOff>103910</xdr:rowOff>
    </xdr:from>
    <xdr:to>
      <xdr:col>20</xdr:col>
      <xdr:colOff>398318</xdr:colOff>
      <xdr:row>20</xdr:row>
      <xdr:rowOff>25977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95251</xdr:colOff>
      <xdr:row>20</xdr:row>
      <xdr:rowOff>60613</xdr:rowOff>
    </xdr:from>
    <xdr:to>
      <xdr:col>20</xdr:col>
      <xdr:colOff>398318</xdr:colOff>
      <xdr:row>37</xdr:row>
      <xdr:rowOff>60614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RowColHeaders="0" tabSelected="1" zoomScale="75" zoomScaleNormal="75" workbookViewId="0">
      <selection activeCell="I29" sqref="I29"/>
    </sheetView>
  </sheetViews>
  <sheetFormatPr baseColWidth="10" defaultRowHeight="15"/>
  <cols>
    <col min="1" max="1" width="7.5703125" customWidth="1"/>
    <col min="2" max="2" width="8" customWidth="1"/>
    <col min="3" max="3" width="8.5703125" customWidth="1"/>
    <col min="4" max="4" width="10.140625" style="2" customWidth="1"/>
    <col min="5" max="5" width="11.28515625" style="2" customWidth="1"/>
    <col min="6" max="6" width="10.140625" style="2" customWidth="1"/>
    <col min="7" max="7" width="10.42578125" style="2" customWidth="1"/>
    <col min="8" max="11" width="11.42578125" style="2"/>
    <col min="12" max="12" width="1.5703125" style="8" customWidth="1"/>
    <col min="13" max="13" width="2" customWidth="1"/>
  </cols>
  <sheetData>
    <row r="1" spans="1:18" ht="18.75">
      <c r="A1" s="10" t="s">
        <v>22</v>
      </c>
      <c r="K1" s="7"/>
      <c r="M1" s="8"/>
      <c r="N1" s="8"/>
      <c r="O1" s="8"/>
      <c r="P1" s="8"/>
      <c r="Q1" s="8"/>
      <c r="R1" s="8"/>
    </row>
    <row r="2" spans="1:18">
      <c r="K2" s="7"/>
      <c r="M2" s="8"/>
      <c r="N2" s="8"/>
      <c r="O2" s="8"/>
      <c r="P2" s="8"/>
      <c r="Q2" s="8"/>
      <c r="R2" s="8"/>
    </row>
    <row r="3" spans="1:18">
      <c r="A3" s="32" t="s">
        <v>5</v>
      </c>
      <c r="B3" s="32"/>
      <c r="C3" s="32"/>
      <c r="K3" s="7"/>
      <c r="M3" s="8"/>
      <c r="N3" s="8"/>
      <c r="O3" s="8"/>
      <c r="P3" s="8"/>
      <c r="Q3" s="8"/>
      <c r="R3" s="8"/>
    </row>
    <row r="4" spans="1:18" ht="15.75" thickBot="1">
      <c r="A4" s="9"/>
      <c r="B4" s="9"/>
      <c r="C4" s="9"/>
      <c r="G4" s="23"/>
      <c r="H4" s="13"/>
      <c r="I4" s="13"/>
      <c r="J4" s="13"/>
      <c r="K4" s="7"/>
      <c r="M4" s="8"/>
      <c r="N4" s="8"/>
      <c r="O4" s="8"/>
      <c r="P4" s="8"/>
      <c r="Q4" s="8"/>
      <c r="R4" s="8"/>
    </row>
    <row r="5" spans="1:18">
      <c r="A5" s="9"/>
      <c r="B5" s="9"/>
      <c r="C5" s="9"/>
      <c r="D5" s="33" t="s">
        <v>11</v>
      </c>
      <c r="E5" s="34"/>
      <c r="F5" s="34"/>
      <c r="G5" s="35"/>
      <c r="H5" s="36" t="s">
        <v>12</v>
      </c>
      <c r="I5" s="36"/>
      <c r="J5" s="36"/>
      <c r="K5" s="37"/>
      <c r="M5" s="8"/>
      <c r="N5" s="8"/>
      <c r="O5" s="8"/>
      <c r="P5" s="8"/>
      <c r="Q5" s="8"/>
      <c r="R5" s="8"/>
    </row>
    <row r="6" spans="1:18">
      <c r="A6" s="9" t="s">
        <v>1</v>
      </c>
      <c r="B6" s="9" t="s">
        <v>2</v>
      </c>
      <c r="C6" s="9" t="s">
        <v>0</v>
      </c>
      <c r="D6" s="17" t="s">
        <v>13</v>
      </c>
      <c r="E6" s="18" t="s">
        <v>8</v>
      </c>
      <c r="F6" s="18" t="s">
        <v>9</v>
      </c>
      <c r="G6" s="19" t="s">
        <v>10</v>
      </c>
      <c r="H6" s="18" t="s">
        <v>14</v>
      </c>
      <c r="I6" s="18" t="s">
        <v>8</v>
      </c>
      <c r="J6" s="18" t="s">
        <v>9</v>
      </c>
      <c r="K6" s="22" t="s">
        <v>10</v>
      </c>
      <c r="M6" s="8"/>
      <c r="N6" s="8"/>
      <c r="O6" s="8"/>
      <c r="P6" s="8"/>
      <c r="Q6" s="8"/>
      <c r="R6" s="8"/>
    </row>
    <row r="7" spans="1:18">
      <c r="A7" s="9" t="s">
        <v>15</v>
      </c>
      <c r="B7" s="9" t="s">
        <v>16</v>
      </c>
      <c r="D7" s="17" t="s">
        <v>6</v>
      </c>
      <c r="E7" s="18" t="s">
        <v>18</v>
      </c>
      <c r="F7" s="18" t="s">
        <v>6</v>
      </c>
      <c r="G7" s="19" t="s">
        <v>18</v>
      </c>
      <c r="H7" s="18" t="s">
        <v>6</v>
      </c>
      <c r="I7" s="21" t="s">
        <v>17</v>
      </c>
      <c r="J7" s="21" t="s">
        <v>6</v>
      </c>
      <c r="K7" s="22" t="s">
        <v>17</v>
      </c>
      <c r="M7" s="8"/>
      <c r="N7" s="8"/>
      <c r="O7" s="8"/>
      <c r="P7" s="8"/>
      <c r="Q7" s="8"/>
      <c r="R7" s="8"/>
    </row>
    <row r="8" spans="1:18">
      <c r="A8" s="2">
        <v>80</v>
      </c>
      <c r="B8" s="1">
        <v>-0.63</v>
      </c>
      <c r="C8" s="3">
        <f>-A8/B8/3.6</f>
        <v>35.273368606701943</v>
      </c>
      <c r="D8" s="20">
        <f>IF((GESTEP(($A8-$I$25),0)),$I$24/($A8-$I$25)*3600,9999)</f>
        <v>960</v>
      </c>
      <c r="E8" s="23">
        <f>IF((GESTEP(($A8-$I$25),0)),D8*($B8-$I$26),-9999)</f>
        <v>-2524.7999999999997</v>
      </c>
      <c r="F8" s="23">
        <f t="shared" ref="F8:F20" si="0">IF((GESTEP(($I$26+$B$9),0)),-E8/($I$26+$B$9),9999)</f>
        <v>1816.4028776978414</v>
      </c>
      <c r="G8" s="24">
        <f t="shared" ref="G8:G20" si="1">IF((GESTEP(($I$26+$B$9),0)),D8+F8,9999)</f>
        <v>2776.4028776978412</v>
      </c>
      <c r="H8" s="23">
        <f t="shared" ref="H8:H20" si="2">$I$24/($A8+$I$25)*3600</f>
        <v>221.53846153846155</v>
      </c>
      <c r="I8" s="23">
        <f t="shared" ref="I8:I20" si="3">H8*(B8-I$26)</f>
        <v>-582.64615384615388</v>
      </c>
      <c r="J8" s="23">
        <f t="shared" ref="J8:J20" si="4">IF((GESTEP(($I$26+$B$9),0)),-I8/($I$26+$B$9),9999)</f>
        <v>419.16989485334807</v>
      </c>
      <c r="K8" s="24">
        <f t="shared" ref="K8:K20" si="5">IF((GESTEP(($I$26+$B$9),0)),H8+J8,9999)</f>
        <v>640.70835639180962</v>
      </c>
      <c r="L8" s="5"/>
      <c r="M8" s="8"/>
      <c r="N8" s="8"/>
      <c r="O8" s="8"/>
      <c r="P8" s="8"/>
      <c r="Q8" s="8"/>
      <c r="R8" s="8"/>
    </row>
    <row r="9" spans="1:18">
      <c r="A9" s="7">
        <v>89.9</v>
      </c>
      <c r="B9" s="6">
        <v>-0.61</v>
      </c>
      <c r="C9" s="3">
        <f t="shared" ref="C9:C20" si="6">-A9/B9/3.6</f>
        <v>40.938069216757739</v>
      </c>
      <c r="D9" s="20">
        <f t="shared" ref="D9:D20" si="7">IF((GESTEP(($A9-$I$25),0)),$I$24/($A9-$I$25)*3600,9999)</f>
        <v>721.80451127819538</v>
      </c>
      <c r="E9" s="23">
        <f>IF((GESTEP(($A9-$I$25),0)),D9*($B9-$I$26),-9999)</f>
        <v>-1883.9097744360899</v>
      </c>
      <c r="F9" s="23">
        <f t="shared" si="0"/>
        <v>1355.3307729756041</v>
      </c>
      <c r="G9" s="24">
        <f t="shared" si="1"/>
        <v>2077.1352842537995</v>
      </c>
      <c r="H9" s="23">
        <f t="shared" si="2"/>
        <v>205.86132952108647</v>
      </c>
      <c r="I9" s="23">
        <f t="shared" si="3"/>
        <v>-537.29807005003568</v>
      </c>
      <c r="J9" s="23">
        <f t="shared" si="4"/>
        <v>386.5453741367163</v>
      </c>
      <c r="K9" s="24">
        <f t="shared" si="5"/>
        <v>592.40670365780284</v>
      </c>
      <c r="L9" s="5"/>
      <c r="M9" s="8"/>
      <c r="N9" s="8"/>
      <c r="O9" s="8"/>
      <c r="P9" s="8"/>
      <c r="Q9" s="8"/>
      <c r="R9" s="8"/>
    </row>
    <row r="10" spans="1:18">
      <c r="A10" s="7">
        <v>99.9</v>
      </c>
      <c r="B10" s="1">
        <v>-0.64</v>
      </c>
      <c r="C10" s="4">
        <f t="shared" si="6"/>
        <v>43.359375</v>
      </c>
      <c r="D10" s="20">
        <f t="shared" si="7"/>
        <v>577.15430861723439</v>
      </c>
      <c r="E10" s="23">
        <f t="shared" ref="E10:E20" si="8">IF((GESTEP(($A10-$I$25),0)),D10*($B10-$I$26),-9999)</f>
        <v>-1523.6873747494988</v>
      </c>
      <c r="F10" s="23">
        <f t="shared" si="0"/>
        <v>1096.1779674456825</v>
      </c>
      <c r="G10" s="24">
        <f t="shared" si="1"/>
        <v>1673.3322760629169</v>
      </c>
      <c r="H10" s="23">
        <f t="shared" si="2"/>
        <v>192.12808539026017</v>
      </c>
      <c r="I10" s="23">
        <f t="shared" si="3"/>
        <v>-507.21814543028688</v>
      </c>
      <c r="J10" s="23">
        <f t="shared" si="4"/>
        <v>364.90514059732868</v>
      </c>
      <c r="K10" s="24">
        <f t="shared" si="5"/>
        <v>557.03322598758882</v>
      </c>
      <c r="L10" s="5"/>
      <c r="M10" s="8"/>
      <c r="N10" s="8"/>
      <c r="O10" s="8"/>
      <c r="P10" s="8"/>
      <c r="Q10" s="8"/>
      <c r="R10" s="8"/>
    </row>
    <row r="11" spans="1:18">
      <c r="A11" s="7">
        <v>109.9</v>
      </c>
      <c r="B11" s="1">
        <v>-0.72</v>
      </c>
      <c r="C11" s="3">
        <f t="shared" si="6"/>
        <v>42.399691358024697</v>
      </c>
      <c r="D11" s="20">
        <f t="shared" si="7"/>
        <v>480.8013355592654</v>
      </c>
      <c r="E11" s="23">
        <f t="shared" si="8"/>
        <v>-1307.7796327212018</v>
      </c>
      <c r="F11" s="23">
        <f t="shared" si="0"/>
        <v>940.84865663395806</v>
      </c>
      <c r="G11" s="24">
        <f t="shared" si="1"/>
        <v>1421.6499921932234</v>
      </c>
      <c r="H11" s="23">
        <f t="shared" si="2"/>
        <v>180.11257035647279</v>
      </c>
      <c r="I11" s="23">
        <f t="shared" si="3"/>
        <v>-489.90619136960595</v>
      </c>
      <c r="J11" s="23">
        <f t="shared" si="4"/>
        <v>352.45049738820569</v>
      </c>
      <c r="K11" s="24">
        <f t="shared" si="5"/>
        <v>532.56306774467851</v>
      </c>
      <c r="L11" s="5"/>
      <c r="M11" s="8"/>
      <c r="N11" s="8"/>
      <c r="O11" s="8"/>
      <c r="P11" s="8"/>
      <c r="Q11" s="8"/>
      <c r="R11" s="8"/>
    </row>
    <row r="12" spans="1:18">
      <c r="A12" s="7">
        <v>120</v>
      </c>
      <c r="B12" s="1">
        <v>-0.82</v>
      </c>
      <c r="C12" s="3">
        <f t="shared" si="6"/>
        <v>40.650406504065039</v>
      </c>
      <c r="D12" s="20">
        <f t="shared" si="7"/>
        <v>411.42857142857139</v>
      </c>
      <c r="E12" s="23">
        <f t="shared" si="8"/>
        <v>-1160.2285714285713</v>
      </c>
      <c r="F12" s="23">
        <f t="shared" si="0"/>
        <v>834.6968139773893</v>
      </c>
      <c r="G12" s="24">
        <f t="shared" si="1"/>
        <v>1246.1253854059607</v>
      </c>
      <c r="H12" s="23">
        <f t="shared" si="2"/>
        <v>169.41176470588235</v>
      </c>
      <c r="I12" s="23">
        <f t="shared" si="3"/>
        <v>-477.74117647058819</v>
      </c>
      <c r="J12" s="23">
        <f t="shared" si="4"/>
        <v>343.6986881083368</v>
      </c>
      <c r="K12" s="24">
        <f t="shared" si="5"/>
        <v>513.11045281421912</v>
      </c>
      <c r="L12" s="5"/>
      <c r="M12" s="8"/>
      <c r="N12" s="8"/>
      <c r="O12" s="8"/>
      <c r="P12" s="8"/>
      <c r="Q12" s="8"/>
      <c r="R12" s="8"/>
    </row>
    <row r="13" spans="1:18">
      <c r="A13" s="7">
        <v>130</v>
      </c>
      <c r="B13" s="1">
        <v>-0.95</v>
      </c>
      <c r="C13" s="3">
        <f t="shared" si="6"/>
        <v>38.011695906432749</v>
      </c>
      <c r="D13" s="20">
        <f t="shared" si="7"/>
        <v>360</v>
      </c>
      <c r="E13" s="23">
        <f t="shared" si="8"/>
        <v>-1062</v>
      </c>
      <c r="F13" s="23">
        <f t="shared" si="0"/>
        <v>764.02877697841723</v>
      </c>
      <c r="G13" s="24">
        <f t="shared" si="1"/>
        <v>1124.0287769784172</v>
      </c>
      <c r="H13" s="23">
        <f t="shared" si="2"/>
        <v>160</v>
      </c>
      <c r="I13" s="23">
        <f t="shared" si="3"/>
        <v>-472</v>
      </c>
      <c r="J13" s="23">
        <f t="shared" si="4"/>
        <v>339.56834532374097</v>
      </c>
      <c r="K13" s="24">
        <f t="shared" si="5"/>
        <v>499.56834532374097</v>
      </c>
      <c r="L13" s="5"/>
      <c r="M13" s="5"/>
      <c r="N13" s="8"/>
      <c r="O13" s="8"/>
      <c r="P13" s="8"/>
      <c r="Q13" s="8"/>
      <c r="R13" s="8"/>
    </row>
    <row r="14" spans="1:18">
      <c r="A14" s="7">
        <v>140</v>
      </c>
      <c r="B14" s="1">
        <v>-1.1000000000000001</v>
      </c>
      <c r="C14" s="3">
        <f t="shared" si="6"/>
        <v>35.353535353535349</v>
      </c>
      <c r="D14" s="20">
        <f t="shared" si="7"/>
        <v>320</v>
      </c>
      <c r="E14" s="23">
        <f t="shared" si="8"/>
        <v>-992</v>
      </c>
      <c r="F14" s="23">
        <f t="shared" si="0"/>
        <v>713.66906474820132</v>
      </c>
      <c r="G14" s="24">
        <f t="shared" si="1"/>
        <v>1033.6690647482014</v>
      </c>
      <c r="H14" s="23">
        <f t="shared" si="2"/>
        <v>151.57894736842104</v>
      </c>
      <c r="I14" s="23">
        <f t="shared" si="3"/>
        <v>-469.89473684210526</v>
      </c>
      <c r="J14" s="23">
        <f t="shared" si="4"/>
        <v>338.05376751230591</v>
      </c>
      <c r="K14" s="24">
        <f t="shared" si="5"/>
        <v>489.63271488072695</v>
      </c>
      <c r="L14" s="5"/>
      <c r="M14" s="8"/>
      <c r="N14" s="8"/>
      <c r="O14" s="8"/>
      <c r="P14" s="8"/>
      <c r="Q14" s="8"/>
      <c r="R14" s="8"/>
    </row>
    <row r="15" spans="1:18">
      <c r="A15" s="7">
        <v>150</v>
      </c>
      <c r="B15" s="1">
        <v>-1.27</v>
      </c>
      <c r="C15" s="3">
        <f t="shared" si="6"/>
        <v>32.808398950131235</v>
      </c>
      <c r="D15" s="20">
        <f t="shared" si="7"/>
        <v>288</v>
      </c>
      <c r="E15" s="23">
        <f t="shared" si="8"/>
        <v>-941.76</v>
      </c>
      <c r="F15" s="23">
        <f t="shared" si="0"/>
        <v>677.52517985611507</v>
      </c>
      <c r="G15" s="24">
        <f t="shared" si="1"/>
        <v>965.52517985611507</v>
      </c>
      <c r="H15" s="23">
        <f t="shared" si="2"/>
        <v>144</v>
      </c>
      <c r="I15" s="23">
        <f t="shared" si="3"/>
        <v>-470.88</v>
      </c>
      <c r="J15" s="23">
        <f t="shared" si="4"/>
        <v>338.76258992805754</v>
      </c>
      <c r="K15" s="24">
        <f t="shared" si="5"/>
        <v>482.76258992805754</v>
      </c>
      <c r="L15" s="5"/>
      <c r="M15" s="8"/>
      <c r="N15" s="8"/>
      <c r="O15" s="8"/>
      <c r="P15" s="8"/>
      <c r="Q15" s="8"/>
      <c r="R15" s="8"/>
    </row>
    <row r="16" spans="1:18">
      <c r="A16" s="7">
        <v>160</v>
      </c>
      <c r="B16" s="1">
        <v>-1.45</v>
      </c>
      <c r="C16" s="3">
        <f t="shared" si="6"/>
        <v>30.651340996168585</v>
      </c>
      <c r="D16" s="20">
        <f t="shared" si="7"/>
        <v>261.81818181818181</v>
      </c>
      <c r="E16" s="23">
        <f t="shared" si="8"/>
        <v>-903.27272727272725</v>
      </c>
      <c r="F16" s="23">
        <f t="shared" si="0"/>
        <v>649.83649444081095</v>
      </c>
      <c r="G16" s="24">
        <f t="shared" si="1"/>
        <v>911.65467625899282</v>
      </c>
      <c r="H16" s="23">
        <f t="shared" si="2"/>
        <v>137.14285714285717</v>
      </c>
      <c r="I16" s="23">
        <f t="shared" si="3"/>
        <v>-473.14285714285722</v>
      </c>
      <c r="J16" s="23">
        <f t="shared" si="4"/>
        <v>340.39054470709152</v>
      </c>
      <c r="K16" s="24">
        <f t="shared" si="5"/>
        <v>477.53340184994869</v>
      </c>
      <c r="L16" s="5"/>
      <c r="M16" s="8"/>
      <c r="N16" s="8"/>
      <c r="O16" s="8"/>
      <c r="P16" s="8"/>
      <c r="Q16" s="8"/>
      <c r="R16" s="8"/>
    </row>
    <row r="17" spans="1:18">
      <c r="A17" s="7">
        <v>170</v>
      </c>
      <c r="B17" s="1">
        <v>-1.66</v>
      </c>
      <c r="C17" s="3">
        <f t="shared" si="6"/>
        <v>28.447121820615795</v>
      </c>
      <c r="D17" s="20">
        <f t="shared" si="7"/>
        <v>240</v>
      </c>
      <c r="E17" s="23">
        <f t="shared" si="8"/>
        <v>-878.40000000000009</v>
      </c>
      <c r="F17" s="23">
        <f t="shared" si="0"/>
        <v>631.94244604316543</v>
      </c>
      <c r="G17" s="24">
        <f t="shared" si="1"/>
        <v>871.94244604316543</v>
      </c>
      <c r="H17" s="23">
        <f t="shared" si="2"/>
        <v>130.90909090909091</v>
      </c>
      <c r="I17" s="23">
        <f t="shared" si="3"/>
        <v>-479.12727272727273</v>
      </c>
      <c r="J17" s="23">
        <f t="shared" si="4"/>
        <v>344.69587965990843</v>
      </c>
      <c r="K17" s="24">
        <f t="shared" si="5"/>
        <v>475.60497056899931</v>
      </c>
      <c r="L17" s="5"/>
      <c r="M17" s="8"/>
      <c r="N17" s="8"/>
      <c r="O17" s="8"/>
      <c r="P17" s="8"/>
      <c r="Q17" s="8"/>
      <c r="R17" s="8"/>
    </row>
    <row r="18" spans="1:18">
      <c r="A18" s="7">
        <v>180</v>
      </c>
      <c r="B18" s="1">
        <v>-1.9</v>
      </c>
      <c r="C18" s="3">
        <f t="shared" si="6"/>
        <v>26.315789473684212</v>
      </c>
      <c r="D18" s="20">
        <f t="shared" si="7"/>
        <v>221.53846153846155</v>
      </c>
      <c r="E18" s="23">
        <f t="shared" si="8"/>
        <v>-864</v>
      </c>
      <c r="F18" s="23">
        <f t="shared" si="0"/>
        <v>621.58273381294964</v>
      </c>
      <c r="G18" s="24">
        <f t="shared" si="1"/>
        <v>843.12119535141119</v>
      </c>
      <c r="H18" s="23">
        <f t="shared" si="2"/>
        <v>125.21739130434783</v>
      </c>
      <c r="I18" s="23">
        <f t="shared" si="3"/>
        <v>-488.3478260869565</v>
      </c>
      <c r="J18" s="23">
        <f t="shared" si="4"/>
        <v>351.32937128558018</v>
      </c>
      <c r="K18" s="24">
        <f t="shared" si="5"/>
        <v>476.54676258992799</v>
      </c>
      <c r="L18" s="5"/>
      <c r="M18" s="5"/>
      <c r="N18" s="5"/>
      <c r="O18" s="8"/>
      <c r="P18" s="8"/>
      <c r="Q18" s="8"/>
      <c r="R18" s="8"/>
    </row>
    <row r="19" spans="1:18">
      <c r="A19" s="7">
        <v>190</v>
      </c>
      <c r="B19" s="1">
        <v>-2.2000000000000002</v>
      </c>
      <c r="C19" s="3">
        <f t="shared" si="6"/>
        <v>23.98989898989899</v>
      </c>
      <c r="D19" s="20">
        <f t="shared" si="7"/>
        <v>205.71428571428569</v>
      </c>
      <c r="E19" s="23">
        <f t="shared" si="8"/>
        <v>-864</v>
      </c>
      <c r="F19" s="23">
        <f t="shared" si="0"/>
        <v>621.58273381294964</v>
      </c>
      <c r="G19" s="24">
        <f t="shared" si="1"/>
        <v>827.29701952723531</v>
      </c>
      <c r="H19" s="23">
        <f t="shared" si="2"/>
        <v>120</v>
      </c>
      <c r="I19" s="23">
        <f t="shared" si="3"/>
        <v>-504</v>
      </c>
      <c r="J19" s="23">
        <f t="shared" si="4"/>
        <v>362.58992805755395</v>
      </c>
      <c r="K19" s="24">
        <f t="shared" si="5"/>
        <v>482.58992805755395</v>
      </c>
      <c r="L19" s="5"/>
      <c r="M19" s="8"/>
      <c r="N19" s="8"/>
      <c r="O19" s="8"/>
      <c r="P19" s="8"/>
      <c r="Q19" s="8"/>
      <c r="R19" s="8"/>
    </row>
    <row r="20" spans="1:18" ht="15.75" thickBot="1">
      <c r="A20" s="7">
        <v>200</v>
      </c>
      <c r="B20" s="1">
        <v>-2.68</v>
      </c>
      <c r="C20" s="3">
        <f t="shared" si="6"/>
        <v>20.729684908789384</v>
      </c>
      <c r="D20" s="25">
        <f t="shared" si="7"/>
        <v>192</v>
      </c>
      <c r="E20" s="16">
        <f t="shared" si="8"/>
        <v>-898.56</v>
      </c>
      <c r="F20" s="16">
        <f t="shared" si="0"/>
        <v>646.44604316546747</v>
      </c>
      <c r="G20" s="26">
        <f t="shared" si="1"/>
        <v>838.44604316546747</v>
      </c>
      <c r="H20" s="16">
        <f t="shared" si="2"/>
        <v>115.2</v>
      </c>
      <c r="I20" s="16">
        <f t="shared" si="3"/>
        <v>-539.13599999999997</v>
      </c>
      <c r="J20" s="16">
        <f t="shared" si="4"/>
        <v>387.86762589928054</v>
      </c>
      <c r="K20" s="26">
        <f t="shared" si="5"/>
        <v>503.06762589928053</v>
      </c>
      <c r="L20" s="5"/>
      <c r="M20" s="8"/>
      <c r="N20" s="8"/>
      <c r="O20" s="8"/>
      <c r="P20" s="8"/>
      <c r="Q20" s="8"/>
      <c r="R20" s="8"/>
    </row>
    <row r="23" spans="1:18" ht="15.75" thickBot="1"/>
    <row r="24" spans="1:18">
      <c r="B24" t="s">
        <v>26</v>
      </c>
      <c r="H24" s="29" t="s">
        <v>3</v>
      </c>
      <c r="I24" s="30">
        <v>8</v>
      </c>
      <c r="J24" s="31" t="s">
        <v>19</v>
      </c>
    </row>
    <row r="25" spans="1:18">
      <c r="B25" t="s">
        <v>23</v>
      </c>
      <c r="H25" s="11" t="s">
        <v>4</v>
      </c>
      <c r="I25" s="27">
        <v>50</v>
      </c>
      <c r="J25" s="12" t="s">
        <v>20</v>
      </c>
    </row>
    <row r="26" spans="1:18" ht="15.75" thickBot="1">
      <c r="B26" t="s">
        <v>24</v>
      </c>
      <c r="H26" s="14" t="s">
        <v>7</v>
      </c>
      <c r="I26" s="28">
        <v>2</v>
      </c>
      <c r="J26" s="15" t="s">
        <v>21</v>
      </c>
    </row>
    <row r="27" spans="1:18">
      <c r="B27" t="s">
        <v>25</v>
      </c>
    </row>
  </sheetData>
  <mergeCells count="3">
    <mergeCell ref="A3:C3"/>
    <mergeCell ref="D5:G5"/>
    <mergeCell ref="H5:K5"/>
  </mergeCells>
  <conditionalFormatting sqref="K8:K20">
    <cfRule type="top10" priority="8" percent="1" rank="1"/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8:I20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G20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9:E20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E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Höhenverlust + Gesamtflugzeit</vt:lpstr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Adam</dc:creator>
  <cp:lastModifiedBy>Volkmar</cp:lastModifiedBy>
  <dcterms:created xsi:type="dcterms:W3CDTF">2012-02-09T12:19:24Z</dcterms:created>
  <dcterms:modified xsi:type="dcterms:W3CDTF">2013-03-02T14:54:11Z</dcterms:modified>
</cp:coreProperties>
</file>